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20400" windowHeight="7995"/>
  </bookViews>
  <sheets>
    <sheet name="Форма" sheetId="1" r:id="rId1"/>
    <sheet name="Данные" sheetId="2" r:id="rId2"/>
  </sheets>
  <definedNames>
    <definedName name="_xlnm.Print_Area" localSheetId="0">Форма!$A$1:$O$35</definedName>
  </definedNames>
  <calcPr calcId="162913"/>
</workbook>
</file>

<file path=xl/calcChain.xml><?xml version="1.0" encoding="utf-8"?>
<calcChain xmlns="http://schemas.openxmlformats.org/spreadsheetml/2006/main">
  <c r="A18" i="1" l="1"/>
  <c r="I33" i="1" l="1"/>
  <c r="C33" i="1"/>
  <c r="O28" i="1"/>
  <c r="K29" i="1"/>
  <c r="K30" i="1"/>
  <c r="K28" i="1"/>
  <c r="F29" i="1"/>
  <c r="F30" i="1"/>
  <c r="F28" i="1"/>
  <c r="D28" i="1"/>
  <c r="C28" i="1"/>
  <c r="B28" i="1"/>
  <c r="A23" i="1"/>
  <c r="A22" i="1"/>
  <c r="A21" i="1"/>
  <c r="A19" i="1"/>
  <c r="A13" i="1"/>
  <c r="A11" i="1"/>
  <c r="A10" i="1"/>
  <c r="A9" i="1"/>
  <c r="I6" i="1"/>
  <c r="H5" i="1"/>
  <c r="A8" i="1"/>
  <c r="M30" i="1" l="1"/>
  <c r="M29" i="1"/>
  <c r="M28" i="1"/>
  <c r="J28" i="1"/>
  <c r="N28" i="1" l="1"/>
  <c r="E28" i="1"/>
  <c r="A31" i="1" l="1"/>
</calcChain>
</file>

<file path=xl/sharedStrings.xml><?xml version="1.0" encoding="utf-8"?>
<sst xmlns="http://schemas.openxmlformats.org/spreadsheetml/2006/main" count="96" uniqueCount="62">
  <si>
    <t>Протокол не может быть воспроизведен полностью или частично без письменного разрешения испытательной лаборатории</t>
  </si>
  <si>
    <r>
      <t xml:space="preserve">Методика проведения испытаний: </t>
    </r>
    <r>
      <rPr>
        <i/>
        <sz val="10"/>
        <color theme="1"/>
        <rFont val="Times New Roman"/>
        <family val="1"/>
        <charset val="204"/>
      </rPr>
      <t>ГОСТ 10180-2012 «Бетоны. Методы определения прочности по контрольным образцам»</t>
    </r>
  </si>
  <si>
    <t>№ п/п</t>
  </si>
  <si>
    <t>Маркировка образца</t>
  </si>
  <si>
    <t>Дата</t>
  </si>
  <si>
    <t>Возраст, сут</t>
  </si>
  <si>
    <t>Масса образца, г</t>
  </si>
  <si>
    <t>Размеры образца, мм</t>
  </si>
  <si>
    <r>
      <t>Средняя плотность,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</si>
  <si>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Разрушающая нагрузка, кН</t>
  </si>
  <si>
    <t>Масштабный коэффициент</t>
  </si>
  <si>
    <t>Предел прочности на сжатие с учетом масш.коэфф., МПа</t>
  </si>
  <si>
    <t>Требуемая прочность Rт, МПа</t>
  </si>
  <si>
    <t>изготовления</t>
  </si>
  <si>
    <t>испытания</t>
  </si>
  <si>
    <t>Длина</t>
  </si>
  <si>
    <t>Ширина</t>
  </si>
  <si>
    <t>Высота</t>
  </si>
  <si>
    <t>Отдельного образца</t>
  </si>
  <si>
    <t>Средняя</t>
  </si>
  <si>
    <r>
      <t xml:space="preserve">Цель испытаний: </t>
    </r>
    <r>
      <rPr>
        <i/>
        <sz val="10"/>
        <color theme="1"/>
        <rFont val="Times New Roman"/>
        <family val="1"/>
        <charset val="204"/>
      </rPr>
      <t>Контроль прочности образцов-кубов раствора</t>
    </r>
  </si>
  <si>
    <r>
      <rPr>
        <b/>
        <sz val="10"/>
        <color theme="1"/>
        <rFont val="Times New Roman"/>
        <family val="1"/>
        <charset val="204"/>
      </rPr>
      <t>8.</t>
    </r>
    <r>
      <rPr>
        <b/>
        <sz val="7"/>
        <color theme="1"/>
        <rFont val="Times New Roman"/>
        <family val="1"/>
        <charset val="204"/>
      </rPr>
      <t> </t>
    </r>
    <r>
      <rPr>
        <b/>
        <i/>
        <sz val="7"/>
        <color theme="1"/>
        <rFont val="Times New Roman"/>
        <family val="1"/>
        <charset val="204"/>
      </rPr>
      <t xml:space="preserve">      </t>
    </r>
    <r>
      <rPr>
        <b/>
        <sz val="10"/>
        <color theme="1"/>
        <rFont val="Times New Roman"/>
        <family val="1"/>
        <charset val="204"/>
      </rPr>
      <t>Средства измерений используемых при испытаниях:</t>
    </r>
  </si>
  <si>
    <t>№ протокола</t>
  </si>
  <si>
    <t>№ акта отбора</t>
  </si>
  <si>
    <t>Дата исп</t>
  </si>
  <si>
    <t>дата отбора</t>
  </si>
  <si>
    <t>конструкция</t>
  </si>
  <si>
    <t>Условия:</t>
  </si>
  <si>
    <t>Температура</t>
  </si>
  <si>
    <t>Влажность</t>
  </si>
  <si>
    <t>Масса обр</t>
  </si>
  <si>
    <t>Раруш.нагр</t>
  </si>
  <si>
    <t>СИ:</t>
  </si>
  <si>
    <t>Штанген</t>
  </si>
  <si>
    <t>Весы</t>
  </si>
  <si>
    <t>Пресс</t>
  </si>
  <si>
    <t>ФИО</t>
  </si>
  <si>
    <t>Должность</t>
  </si>
  <si>
    <t>Техник строительной лаборатории</t>
  </si>
  <si>
    <t xml:space="preserve">Аттестат аккредитации испытательной лаборатории </t>
  </si>
  <si>
    <t>аттестат</t>
  </si>
  <si>
    <t>номер атт</t>
  </si>
  <si>
    <t>Строительная лаборатория Мостоотряд-41</t>
  </si>
  <si>
    <t>Чувашская республика, г.Чебоксары, проезд Лапсарский, д.41</t>
  </si>
  <si>
    <t>Марка раств</t>
  </si>
  <si>
    <t>122/28</t>
  </si>
  <si>
    <t>Заполнение трубок УЗД</t>
  </si>
  <si>
    <t>М50</t>
  </si>
  <si>
    <t>Образцы</t>
  </si>
  <si>
    <t>Объект</t>
  </si>
  <si>
    <r>
      <rPr>
        <b/>
        <sz val="10"/>
        <color theme="1"/>
        <rFont val="Times New Roman"/>
        <family val="1"/>
        <charset val="204"/>
      </rPr>
      <t>2.</t>
    </r>
    <r>
      <rPr>
        <b/>
        <i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Цель отбора: испытание физико-механических свойств раствора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</si>
  <si>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Место испытания: Строительная лаборатория Мостоотряд-41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</si>
  <si>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Условия твердения: нормальные</t>
    </r>
  </si>
  <si>
    <t>Rтр</t>
  </si>
  <si>
    <t>Начальник строительной лаборатории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</si>
  <si>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0"/>
        <color theme="1"/>
        <rFont val="Times New Roman"/>
        <family val="1"/>
        <charset val="204"/>
      </rPr>
      <t>Место отбора: Филиал АО "ДиМ" МО-41</t>
    </r>
  </si>
  <si>
    <t>Иванов И.И.</t>
  </si>
  <si>
    <t>№___________ от __.__.20__ г.</t>
  </si>
  <si>
    <t>_________________________</t>
  </si>
  <si>
    <t>Испытательная машина  CYBERTRONIC C055.</t>
  </si>
  <si>
    <t xml:space="preserve">Штангенциркуль ШЦ 1-150-0.05 </t>
  </si>
  <si>
    <t xml:space="preserve">Весы ПВм-3/32-ЖКИ-П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</si>
</sst>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3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/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vertical="center" indent="3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2" borderId="0" xfId="0" applyFill="1"/>
    <xf numFmtId="0" fontId="0" fillId="0" borderId="1" xfId="0" applyBorder="1"/>
    <xf numFmtId="0" fontId="0" fillId="0" borderId="4" xfId="0" applyBorder="1"/>
    <xf numFmtId="0" fontId="0" fillId="0" borderId="1" xfId="0" applyFill="1" applyBorder="1"/>
    <xf numFmtId="0" fontId="0" fillId="0" borderId="5" xfId="0" applyBorder="1"/>
    <xf numFmtId="0" fontId="10" fillId="0" borderId="1" xfId="0" applyFont="1" applyBorder="1"/>
    <xf numFmtId="0" fontId="3" fillId="0" borderId="4" xfId="0" applyFont="1" applyBorder="1" applyAlignment="1">
      <alignment vertical="center"/>
    </xf>
    <xf numFmtId="14" fontId="0" fillId="0" borderId="1" xfId="0" applyNumberFormat="1" applyBorder="1"/>
    <xf numFmtId="0" fontId="2" fillId="0" borderId="0" xfId="0" applyFont="1" applyAlignment="1">
      <alignment horizontal="right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NumberFormat="1" applyFont="1" applyBorder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12" fillId="0" borderId="0" xfId="1" applyFont="1" applyFill="1" applyBorder="1" applyAlignment="1" applyProtection="1">
      <alignment horizontal="center" shrinkToFit="1"/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68037</xdr:rowOff>
    </xdr:from>
    <xdr:to>
      <xdr:col>6</xdr:col>
      <xdr:colOff>171450</xdr:colOff>
      <xdr:row>5</xdr:row>
      <xdr:rowOff>172310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144"/>
          <a:ext cx="4961164" cy="825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BreakPreview" zoomScale="85" zoomScaleNormal="70" zoomScaleSheetLayoutView="85" workbookViewId="0">
      <selection activeCell="H4" sqref="H4:O4"/>
    </sheetView>
  </sheetViews>
  <sheetFormatPr defaultRowHeight="15.75" x14ac:dyDescent="0.25"/>
  <cols>
    <col min="2" max="2" width="18.25" customWidth="1"/>
    <col min="9" max="9" width="14.375" customWidth="1"/>
  </cols>
  <sheetData>
    <row r="1" spans="1:27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Q1" s="15" t="s">
        <v>22</v>
      </c>
      <c r="R1" s="15" t="s">
        <v>45</v>
      </c>
      <c r="S1" s="40" t="s">
        <v>27</v>
      </c>
      <c r="T1" s="41"/>
      <c r="U1" s="15" t="s">
        <v>48</v>
      </c>
      <c r="V1" s="15" t="s">
        <v>30</v>
      </c>
      <c r="W1" s="15" t="s">
        <v>31</v>
      </c>
      <c r="X1" s="26" t="s">
        <v>32</v>
      </c>
      <c r="Y1" s="26"/>
      <c r="Z1" s="15" t="s">
        <v>36</v>
      </c>
      <c r="AA1" s="15" t="s">
        <v>56</v>
      </c>
    </row>
    <row r="2" spans="1:27" ht="8.25" customHeight="1" x14ac:dyDescent="0.25">
      <c r="A2" s="2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Q2" s="15" t="s">
        <v>24</v>
      </c>
      <c r="R2" s="21">
        <v>43720</v>
      </c>
      <c r="S2" s="16" t="s">
        <v>28</v>
      </c>
      <c r="T2" s="18">
        <v>22</v>
      </c>
      <c r="U2" s="15">
        <v>1</v>
      </c>
      <c r="V2" s="15">
        <v>800</v>
      </c>
      <c r="W2" s="15">
        <v>50</v>
      </c>
      <c r="X2" s="15" t="s">
        <v>35</v>
      </c>
      <c r="Y2" s="20" t="s">
        <v>59</v>
      </c>
      <c r="Z2" s="15" t="s">
        <v>37</v>
      </c>
      <c r="AA2" s="15" t="s">
        <v>38</v>
      </c>
    </row>
    <row r="3" spans="1:27" x14ac:dyDescent="0.25">
      <c r="A3" s="24"/>
      <c r="B3" s="23"/>
      <c r="C3" s="23"/>
      <c r="D3" s="23"/>
      <c r="E3" s="23"/>
      <c r="F3" s="23"/>
      <c r="G3" s="23"/>
      <c r="H3" s="39" t="s">
        <v>42</v>
      </c>
      <c r="I3" s="39"/>
      <c r="J3" s="39"/>
      <c r="K3" s="39"/>
      <c r="L3" s="39"/>
      <c r="M3" s="39"/>
      <c r="N3" s="39"/>
      <c r="O3" s="39"/>
      <c r="Q3" s="15" t="s">
        <v>23</v>
      </c>
      <c r="R3" s="15">
        <v>122</v>
      </c>
      <c r="S3" s="16" t="s">
        <v>29</v>
      </c>
      <c r="T3" s="18">
        <v>56</v>
      </c>
      <c r="U3" s="15">
        <v>2</v>
      </c>
      <c r="V3" s="15">
        <v>820</v>
      </c>
      <c r="W3" s="15">
        <v>60</v>
      </c>
      <c r="X3" s="15" t="s">
        <v>33</v>
      </c>
      <c r="Y3" s="20" t="s">
        <v>60</v>
      </c>
      <c r="Z3" s="15" t="s">
        <v>40</v>
      </c>
      <c r="AA3" s="15" t="s">
        <v>39</v>
      </c>
    </row>
    <row r="4" spans="1:27" x14ac:dyDescent="0.25">
      <c r="A4" s="24"/>
      <c r="B4" s="23"/>
      <c r="C4" s="23"/>
      <c r="D4" s="23"/>
      <c r="E4" s="23"/>
      <c r="F4" s="23"/>
      <c r="G4" s="23"/>
      <c r="H4" s="39" t="s">
        <v>43</v>
      </c>
      <c r="I4" s="39"/>
      <c r="J4" s="39"/>
      <c r="K4" s="39"/>
      <c r="L4" s="39"/>
      <c r="M4" s="39"/>
      <c r="N4" s="39"/>
      <c r="O4" s="39"/>
      <c r="Q4" s="15" t="s">
        <v>25</v>
      </c>
      <c r="R4" s="21">
        <v>43692</v>
      </c>
      <c r="U4" s="15">
        <v>3</v>
      </c>
      <c r="V4" s="15">
        <v>812</v>
      </c>
      <c r="W4" s="15">
        <v>70</v>
      </c>
      <c r="X4" s="15" t="s">
        <v>34</v>
      </c>
      <c r="Y4" s="20" t="s">
        <v>61</v>
      </c>
      <c r="Z4" s="15" t="s">
        <v>41</v>
      </c>
      <c r="AA4" s="19" t="s">
        <v>57</v>
      </c>
    </row>
    <row r="5" spans="1:27" x14ac:dyDescent="0.25">
      <c r="A5" s="24"/>
      <c r="B5" s="23"/>
      <c r="C5" s="23"/>
      <c r="D5" s="23"/>
      <c r="E5" s="23"/>
      <c r="F5" s="23"/>
      <c r="G5" s="23"/>
      <c r="H5" s="27" t="str">
        <f>AA3</f>
        <v xml:space="preserve">Аттестат аккредитации испытательной лаборатории </v>
      </c>
      <c r="I5" s="27"/>
      <c r="J5" s="27"/>
      <c r="K5" s="27"/>
      <c r="L5" s="27"/>
      <c r="M5" s="27"/>
      <c r="N5" s="27"/>
      <c r="O5" s="27"/>
      <c r="Q5" s="15" t="s">
        <v>26</v>
      </c>
      <c r="R5" s="15" t="s">
        <v>46</v>
      </c>
      <c r="Z5" s="17" t="s">
        <v>49</v>
      </c>
      <c r="AA5" s="15" t="s">
        <v>58</v>
      </c>
    </row>
    <row r="6" spans="1:27" x14ac:dyDescent="0.25">
      <c r="A6" s="24"/>
      <c r="B6" s="23"/>
      <c r="C6" s="23"/>
      <c r="D6" s="23"/>
      <c r="E6" s="23"/>
      <c r="F6" s="23"/>
      <c r="G6" s="23"/>
      <c r="H6" s="23"/>
      <c r="I6" s="27" t="str">
        <f>AA4</f>
        <v>№___________ от __.__.20__ г.</v>
      </c>
      <c r="J6" s="27"/>
      <c r="K6" s="27"/>
      <c r="L6" s="27"/>
      <c r="M6" s="27"/>
      <c r="N6" s="27"/>
      <c r="O6" s="23"/>
      <c r="Q6" s="17" t="s">
        <v>44</v>
      </c>
      <c r="R6" s="15" t="s">
        <v>47</v>
      </c>
      <c r="S6" s="15" t="s">
        <v>53</v>
      </c>
      <c r="T6" s="15">
        <v>5</v>
      </c>
    </row>
    <row r="7" spans="1:27" x14ac:dyDescent="0.25">
      <c r="A7" s="2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x14ac:dyDescent="0.25">
      <c r="A8" s="30" t="str">
        <f>"Протокол №"&amp;R1</f>
        <v>Протокол №122/28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1"/>
    </row>
    <row r="9" spans="1:27" x14ac:dyDescent="0.25">
      <c r="A9" s="43" t="str">
        <f>"Акт отбора пробы: № "&amp;R3&amp;" от "&amp;TEXT(R4,"дд.ММ.гггг")&amp;" г."</f>
        <v>Акт отбора пробы: № 122 от 15.08.2019 г.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27" ht="30.75" customHeight="1" x14ac:dyDescent="0.25">
      <c r="A10" s="42" t="str">
        <f>"Наименование объекта: "&amp;AA5</f>
        <v>Наименование объекта: _________________________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27" x14ac:dyDescent="0.25">
      <c r="A11" s="43" t="str">
        <f>"Наименование конструкции: "&amp;R5</f>
        <v>Наименование конструкции: Заполнение трубок УЗД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27" x14ac:dyDescent="0.25">
      <c r="A12" s="1" t="s">
        <v>20</v>
      </c>
    </row>
    <row r="13" spans="1:27" x14ac:dyDescent="0.25">
      <c r="A13" s="10" t="str">
        <f>"1.       Идентификация объекта: "&amp;R6</f>
        <v>1.       Идентификация объекта: М50</v>
      </c>
    </row>
    <row r="14" spans="1:27" x14ac:dyDescent="0.25">
      <c r="A14" s="2" t="s">
        <v>50</v>
      </c>
    </row>
    <row r="15" spans="1:27" x14ac:dyDescent="0.25">
      <c r="A15" s="10" t="s">
        <v>55</v>
      </c>
    </row>
    <row r="16" spans="1:27" x14ac:dyDescent="0.25">
      <c r="A16" s="10" t="s">
        <v>51</v>
      </c>
    </row>
    <row r="17" spans="1:15" x14ac:dyDescent="0.25">
      <c r="A17" s="10" t="s">
        <v>52</v>
      </c>
    </row>
    <row r="18" spans="1:15" x14ac:dyDescent="0.25">
      <c r="A18" s="10" t="str">
        <f>"6.     Дата испытания: "&amp;TEXT(R2,"дд.ММ.гггг")&amp;" г."</f>
        <v>6.     Дата испытания: 12.09.2019 г.</v>
      </c>
    </row>
    <row r="19" spans="1:15" x14ac:dyDescent="0.25">
      <c r="A19" s="10" t="str">
        <f>"7.       Условия испытаний:    1. Температура воздуха, оС : +"&amp;T2&amp;"             2. Относительная влажность, %: "&amp;T3</f>
        <v>7.       Условия испытаний:    1. Температура воздуха, оС : +22             2. Относительная влажность, %: 56</v>
      </c>
    </row>
    <row r="20" spans="1:15" x14ac:dyDescent="0.25">
      <c r="A20" s="2" t="s">
        <v>21</v>
      </c>
    </row>
    <row r="21" spans="1:15" x14ac:dyDescent="0.25">
      <c r="A21" s="3" t="str">
        <f>Y2</f>
        <v>Испытательная машина  CYBERTRONIC C055.</v>
      </c>
    </row>
    <row r="22" spans="1:15" x14ac:dyDescent="0.25">
      <c r="A22" s="3" t="str">
        <f>Y3</f>
        <v xml:space="preserve">Штангенциркуль ШЦ 1-150-0.05 </v>
      </c>
    </row>
    <row r="23" spans="1:15" x14ac:dyDescent="0.25">
      <c r="A23" s="3" t="str">
        <f>Y4</f>
        <v xml:space="preserve">Весы ПВм-3/32-ЖКИ-П </v>
      </c>
    </row>
    <row r="24" spans="1:15" x14ac:dyDescent="0.25">
      <c r="A24" s="1" t="s">
        <v>1</v>
      </c>
    </row>
    <row r="25" spans="1:15" ht="38.25" customHeight="1" x14ac:dyDescent="0.25">
      <c r="A25" s="25" t="s">
        <v>2</v>
      </c>
      <c r="B25" s="25" t="s">
        <v>3</v>
      </c>
      <c r="C25" s="25" t="s">
        <v>4</v>
      </c>
      <c r="D25" s="25"/>
      <c r="E25" s="37" t="s">
        <v>5</v>
      </c>
      <c r="F25" s="37" t="s">
        <v>6</v>
      </c>
      <c r="G25" s="25" t="s">
        <v>7</v>
      </c>
      <c r="H25" s="25"/>
      <c r="I25" s="25"/>
      <c r="J25" s="37" t="s">
        <v>8</v>
      </c>
      <c r="K25" s="37" t="s">
        <v>9</v>
      </c>
      <c r="L25" s="37" t="s">
        <v>10</v>
      </c>
      <c r="M25" s="25" t="s">
        <v>11</v>
      </c>
      <c r="N25" s="25"/>
      <c r="O25" s="37" t="s">
        <v>12</v>
      </c>
    </row>
    <row r="26" spans="1:15" ht="41.25" x14ac:dyDescent="0.25">
      <c r="A26" s="25"/>
      <c r="B26" s="25"/>
      <c r="C26" s="5" t="s">
        <v>13</v>
      </c>
      <c r="D26" s="5" t="s">
        <v>14</v>
      </c>
      <c r="E26" s="37"/>
      <c r="F26" s="37"/>
      <c r="G26" s="5" t="s">
        <v>15</v>
      </c>
      <c r="H26" s="5" t="s">
        <v>16</v>
      </c>
      <c r="I26" s="5" t="s">
        <v>17</v>
      </c>
      <c r="J26" s="37"/>
      <c r="K26" s="37"/>
      <c r="L26" s="37"/>
      <c r="M26" s="5" t="s">
        <v>18</v>
      </c>
      <c r="N26" s="5" t="s">
        <v>19</v>
      </c>
      <c r="O26" s="37"/>
    </row>
    <row r="27" spans="1:15" x14ac:dyDescent="0.25">
      <c r="A27" s="6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>
        <v>7</v>
      </c>
      <c r="H27" s="6">
        <v>8</v>
      </c>
      <c r="I27" s="6">
        <v>9</v>
      </c>
      <c r="J27" s="6">
        <v>10</v>
      </c>
      <c r="K27" s="6">
        <v>11</v>
      </c>
      <c r="L27" s="6">
        <v>12</v>
      </c>
      <c r="M27" s="6">
        <v>13</v>
      </c>
      <c r="N27" s="6">
        <v>14</v>
      </c>
      <c r="O27" s="6">
        <v>15</v>
      </c>
    </row>
    <row r="28" spans="1:15" ht="18" customHeight="1" x14ac:dyDescent="0.25">
      <c r="A28" s="6">
        <v>1</v>
      </c>
      <c r="B28" s="32" t="str">
        <f>TEXT(R4,"дд.ММ.гггг")&amp;" "&amp;R5&amp;" "&amp;R6</f>
        <v>15.08.2019 Заполнение трубок УЗД М50</v>
      </c>
      <c r="C28" s="33">
        <f>R4</f>
        <v>43692</v>
      </c>
      <c r="D28" s="33">
        <f>R2</f>
        <v>43720</v>
      </c>
      <c r="E28" s="25">
        <f>D28-C28</f>
        <v>28</v>
      </c>
      <c r="F28" s="12">
        <f>V2</f>
        <v>800</v>
      </c>
      <c r="G28" s="11">
        <v>70.7</v>
      </c>
      <c r="H28" s="11">
        <v>70.7</v>
      </c>
      <c r="I28" s="11">
        <v>70.7</v>
      </c>
      <c r="J28" s="34">
        <f>AVERAGE(F28/(G28*H28*I28),F29/(G29*H29*I29),F30/(G30*H30*I30))*1000000</f>
        <v>2293.9506703207294</v>
      </c>
      <c r="K28" s="12">
        <f>W2</f>
        <v>50</v>
      </c>
      <c r="L28" s="35">
        <v>1</v>
      </c>
      <c r="M28" s="8">
        <f>K28/(H28*G28)*1000*L28</f>
        <v>10.003020912315518</v>
      </c>
      <c r="N28" s="36">
        <f>AVERAGE(M28:M30)</f>
        <v>12.003625094778622</v>
      </c>
      <c r="O28" s="34">
        <f>T6</f>
        <v>5</v>
      </c>
    </row>
    <row r="29" spans="1:15" x14ac:dyDescent="0.25">
      <c r="A29" s="6">
        <v>2</v>
      </c>
      <c r="B29" s="32"/>
      <c r="C29" s="33"/>
      <c r="D29" s="33"/>
      <c r="E29" s="25"/>
      <c r="F29" s="12">
        <f>V3</f>
        <v>820</v>
      </c>
      <c r="G29" s="11">
        <v>70.7</v>
      </c>
      <c r="H29" s="11">
        <v>70.7</v>
      </c>
      <c r="I29" s="11">
        <v>70.7</v>
      </c>
      <c r="J29" s="34"/>
      <c r="K29" s="12">
        <f>W3</f>
        <v>60</v>
      </c>
      <c r="L29" s="35"/>
      <c r="M29" s="8">
        <f>K29/(H29*G29)*1000*L28</f>
        <v>12.003625094778622</v>
      </c>
      <c r="N29" s="36"/>
      <c r="O29" s="34"/>
    </row>
    <row r="30" spans="1:15" x14ac:dyDescent="0.25">
      <c r="A30" s="6">
        <v>3</v>
      </c>
      <c r="B30" s="32"/>
      <c r="C30" s="33"/>
      <c r="D30" s="33"/>
      <c r="E30" s="25"/>
      <c r="F30" s="12">
        <f>V4</f>
        <v>812</v>
      </c>
      <c r="G30" s="11">
        <v>70.7</v>
      </c>
      <c r="H30" s="11">
        <v>70.7</v>
      </c>
      <c r="I30" s="11">
        <v>70.7</v>
      </c>
      <c r="J30" s="34"/>
      <c r="K30" s="12">
        <f>W4</f>
        <v>70</v>
      </c>
      <c r="L30" s="35"/>
      <c r="M30" s="8">
        <f>K30/(H30*G30)*1000*L28</f>
        <v>14.004229277241725</v>
      </c>
      <c r="N30" s="36"/>
      <c r="O30" s="34"/>
    </row>
    <row r="31" spans="1:15" ht="26.25" customHeight="1" x14ac:dyDescent="0.25">
      <c r="A31" s="28" t="str">
        <f>"Заключение: По испытанным показателям прочность раствора в возрасте "&amp;TEXT(E28,"##")&amp;" суток составила "&amp;TEXT(N28/O28*100,"##,0")&amp;"% от требуемой прочности "&amp;TEXT(O28,"##,0")&amp;"МПа. "</f>
        <v xml:space="preserve">Заключение: По испытанным показателям прочность раствора в возрасте 28 суток составила 240,1% от требуемой прочности 5,0МПа.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26.2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9" ht="21" customHeight="1" x14ac:dyDescent="0.25">
      <c r="A33" s="4"/>
      <c r="C33" s="29" t="str">
        <f>AA2</f>
        <v>Техник строительной лаборатории</v>
      </c>
      <c r="D33" s="29"/>
      <c r="E33" s="29"/>
      <c r="F33" s="29"/>
      <c r="G33" s="7"/>
      <c r="H33" s="7"/>
      <c r="I33" s="13" t="str">
        <f>AA1</f>
        <v>Иванов И.И.</v>
      </c>
    </row>
    <row r="34" spans="1:9" ht="21" customHeight="1" x14ac:dyDescent="0.25">
      <c r="A34" s="4"/>
      <c r="C34" s="22"/>
      <c r="D34" s="22"/>
      <c r="E34" s="22"/>
      <c r="F34" s="22"/>
      <c r="G34" s="23"/>
      <c r="H34" s="23"/>
      <c r="I34" s="13"/>
    </row>
    <row r="35" spans="1:9" ht="22.5" customHeight="1" x14ac:dyDescent="0.25">
      <c r="C35" s="38" t="s">
        <v>54</v>
      </c>
      <c r="D35" s="38"/>
      <c r="E35" s="38"/>
      <c r="F35" s="38"/>
      <c r="G35" s="7"/>
      <c r="H35" s="7"/>
      <c r="I35" s="13" t="s">
        <v>56</v>
      </c>
    </row>
  </sheetData>
  <mergeCells count="33">
    <mergeCell ref="S1:T1"/>
    <mergeCell ref="L25:L26"/>
    <mergeCell ref="A10:O10"/>
    <mergeCell ref="A11:O11"/>
    <mergeCell ref="A9:O9"/>
    <mergeCell ref="M25:N25"/>
    <mergeCell ref="O25:O26"/>
    <mergeCell ref="A25:A26"/>
    <mergeCell ref="B25:B26"/>
    <mergeCell ref="C25:D25"/>
    <mergeCell ref="E25:E26"/>
    <mergeCell ref="F25:F26"/>
    <mergeCell ref="K25:K26"/>
    <mergeCell ref="C35:F35"/>
    <mergeCell ref="I6:N6"/>
    <mergeCell ref="H3:O3"/>
    <mergeCell ref="H4:O4"/>
    <mergeCell ref="G25:I25"/>
    <mergeCell ref="X1:Y1"/>
    <mergeCell ref="H5:O5"/>
    <mergeCell ref="A31:O31"/>
    <mergeCell ref="C33:F33"/>
    <mergeCell ref="A8:O8"/>
    <mergeCell ref="A1:O1"/>
    <mergeCell ref="B28:B30"/>
    <mergeCell ref="C28:C30"/>
    <mergeCell ref="D28:D30"/>
    <mergeCell ref="E28:E30"/>
    <mergeCell ref="J28:J30"/>
    <mergeCell ref="L28:L30"/>
    <mergeCell ref="N28:N30"/>
    <mergeCell ref="O28:O30"/>
    <mergeCell ref="J25:J26"/>
  </mergeCells>
  <pageMargins left="0.19685039370078741" right="0.19685039370078741" top="0.39370078740157483" bottom="0.39370078740157483" header="0" footer="0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1" topLeftCell="A2" activePane="bottomLeft" state="frozen"/>
      <selection pane="bottomLeft" activeCell="A2" sqref="A2:K7"/>
    </sheetView>
  </sheetViews>
  <sheetFormatPr defaultRowHeight="15.75" x14ac:dyDescent="0.25"/>
  <cols>
    <col min="1" max="1" width="13.125" customWidth="1"/>
    <col min="2" max="2" width="9.875" bestFit="1" customWidth="1"/>
    <col min="3" max="3" width="11.875" customWidth="1"/>
    <col min="6" max="6" width="9.5" customWidth="1"/>
    <col min="7" max="7" width="10.125" customWidth="1"/>
    <col min="10" max="10" width="10.25" customWidth="1"/>
    <col min="11" max="11" width="46.625" customWidth="1"/>
  </cols>
  <sheetData>
    <row r="1" spans="1:12" s="14" customFormat="1" x14ac:dyDescent="0.25"/>
    <row r="2" spans="1:12" x14ac:dyDescent="0.25">
      <c r="A2" s="15" t="s">
        <v>22</v>
      </c>
      <c r="B2" s="15" t="s">
        <v>45</v>
      </c>
      <c r="C2" s="40" t="s">
        <v>27</v>
      </c>
      <c r="D2" s="41"/>
      <c r="E2" s="15" t="s">
        <v>48</v>
      </c>
      <c r="F2" s="15" t="s">
        <v>30</v>
      </c>
      <c r="G2" s="15" t="s">
        <v>31</v>
      </c>
      <c r="H2" s="26" t="s">
        <v>32</v>
      </c>
      <c r="I2" s="26"/>
      <c r="J2" s="15" t="s">
        <v>36</v>
      </c>
      <c r="K2" s="15" t="s">
        <v>56</v>
      </c>
      <c r="L2" s="14"/>
    </row>
    <row r="3" spans="1:12" x14ac:dyDescent="0.25">
      <c r="A3" s="15" t="s">
        <v>24</v>
      </c>
      <c r="B3" s="21">
        <v>43720</v>
      </c>
      <c r="C3" s="16" t="s">
        <v>28</v>
      </c>
      <c r="D3" s="18">
        <v>22</v>
      </c>
      <c r="E3" s="15">
        <v>1</v>
      </c>
      <c r="F3" s="15">
        <v>800</v>
      </c>
      <c r="G3" s="15">
        <v>50</v>
      </c>
      <c r="H3" s="15" t="s">
        <v>35</v>
      </c>
      <c r="I3" s="20" t="s">
        <v>59</v>
      </c>
      <c r="J3" s="15" t="s">
        <v>37</v>
      </c>
      <c r="K3" s="15" t="s">
        <v>38</v>
      </c>
      <c r="L3" s="14"/>
    </row>
    <row r="4" spans="1:12" x14ac:dyDescent="0.25">
      <c r="A4" s="15" t="s">
        <v>23</v>
      </c>
      <c r="B4" s="15">
        <v>122</v>
      </c>
      <c r="C4" s="16" t="s">
        <v>29</v>
      </c>
      <c r="D4" s="18">
        <v>56</v>
      </c>
      <c r="E4" s="15">
        <v>2</v>
      </c>
      <c r="F4" s="15">
        <v>820</v>
      </c>
      <c r="G4" s="15">
        <v>60</v>
      </c>
      <c r="H4" s="15" t="s">
        <v>33</v>
      </c>
      <c r="I4" s="20" t="s">
        <v>60</v>
      </c>
      <c r="J4" s="15" t="s">
        <v>40</v>
      </c>
      <c r="K4" s="15" t="s">
        <v>39</v>
      </c>
      <c r="L4" s="14"/>
    </row>
    <row r="5" spans="1:12" x14ac:dyDescent="0.25">
      <c r="A5" s="15" t="s">
        <v>25</v>
      </c>
      <c r="B5" s="21">
        <v>43692</v>
      </c>
      <c r="E5" s="15">
        <v>3</v>
      </c>
      <c r="F5" s="15">
        <v>812</v>
      </c>
      <c r="G5" s="15">
        <v>70</v>
      </c>
      <c r="H5" s="15" t="s">
        <v>34</v>
      </c>
      <c r="I5" s="20" t="s">
        <v>61</v>
      </c>
      <c r="J5" s="15" t="s">
        <v>41</v>
      </c>
      <c r="K5" s="19" t="s">
        <v>57</v>
      </c>
      <c r="L5" s="14"/>
    </row>
    <row r="6" spans="1:12" x14ac:dyDescent="0.25">
      <c r="A6" s="15" t="s">
        <v>26</v>
      </c>
      <c r="B6" s="15" t="s">
        <v>46</v>
      </c>
      <c r="J6" s="17" t="s">
        <v>49</v>
      </c>
      <c r="K6" s="15" t="s">
        <v>58</v>
      </c>
      <c r="L6" s="14"/>
    </row>
    <row r="7" spans="1:12" x14ac:dyDescent="0.25">
      <c r="A7" s="17" t="s">
        <v>44</v>
      </c>
      <c r="B7" s="15" t="s">
        <v>47</v>
      </c>
      <c r="C7" s="15" t="s">
        <v>53</v>
      </c>
      <c r="D7" s="15">
        <v>5</v>
      </c>
      <c r="L7" s="14"/>
    </row>
    <row r="8" spans="1:12" s="14" customFormat="1" x14ac:dyDescent="0.25"/>
  </sheetData>
  <mergeCells count="2">
    <mergeCell ref="H2:I2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</vt:lpstr>
      <vt:lpstr>Данные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2021-01-20T07:50:48Z</dcterms:created>
  <dcterms:modified xsi:type="dcterms:W3CDTF">2021-10-11T12:12:28Z</dcterms:modified>
</cp:coreProperties>
</file>